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EADME" sheetId="2" state="visible" r:id="rId2"/>
    <sheet xmlns:r="http://schemas.openxmlformats.org/officeDocument/2006/relationships" name="PIPELINE" sheetId="3" state="visible" r:id="rId3"/>
    <sheet xmlns:r="http://schemas.openxmlformats.org/officeDocument/2006/relationships" name="CLIENTS" sheetId="4" state="visible" r:id="rId4"/>
    <sheet xmlns:r="http://schemas.openxmlformats.org/officeDocument/2006/relationships" name="RATE SHEET" sheetId="5" state="visible" r:id="rId5"/>
    <sheet xmlns:r="http://schemas.openxmlformats.org/officeDocument/2006/relationships" name="INVOICE LOG" sheetId="6" state="visible" r:id="rId6"/>
    <sheet xmlns:r="http://schemas.openxmlformats.org/officeDocument/2006/relationships" name="TAX ESTIMATOR" sheetId="7" state="visible" r:id="rId7"/>
  </sheets>
  <definedNames>
    <definedName name="_xlnm._FilterDatabase" localSheetId="2" hidden="1">'PIPELINE'!$A$1:$H$9</definedName>
    <definedName name="_xlnm._FilterDatabase" localSheetId="3" hidden="1">'CLIENTS'!$A$1:$H$9</definedName>
    <definedName name="_xlnm._FilterDatabase" localSheetId="5" hidden="1">'INVOICE LOG'!$A$1:$G$9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2">
    <font>
      <name val="Calibri"/>
      <family val="2"/>
      <color theme="1"/>
      <sz val="11"/>
      <scheme val="minor"/>
    </font>
    <font>
      <b val="1"/>
      <color rgb="00101828"/>
      <sz val="16"/>
    </font>
    <font>
      <color rgb="00667085"/>
      <sz val="12"/>
    </font>
    <font>
      <b val="1"/>
      <color rgb="00101828"/>
      <sz val="12"/>
    </font>
    <font>
      <sz val="11"/>
    </font>
    <font>
      <color rgb="00667085"/>
      <sz val="9"/>
    </font>
    <font>
      <b val="1"/>
      <color rgb="00DC2626"/>
    </font>
    <font>
      <b val="1"/>
      <color rgb="00FFFFFF"/>
      <sz val="11"/>
    </font>
    <font>
      <b val="1"/>
    </font>
    <font>
      <color rgb="00667085"/>
      <sz val="10"/>
    </font>
    <font>
      <b val="1"/>
      <color rgb="00667085"/>
      <sz val="11"/>
    </font>
    <font>
      <b val="1"/>
      <color rgb="00101828"/>
      <sz val="18"/>
    </font>
  </fonts>
  <fills count="7">
    <fill>
      <patternFill/>
    </fill>
    <fill>
      <patternFill patternType="gray125"/>
    </fill>
    <fill>
      <patternFill patternType="solid">
        <fgColor rgb="00312E81"/>
      </patternFill>
    </fill>
    <fill>
      <patternFill patternType="solid">
        <fgColor rgb="00FEE2E2"/>
      </patternFill>
    </fill>
    <fill>
      <patternFill patternType="solid">
        <fgColor rgb="00EEF2FF"/>
      </patternFill>
    </fill>
    <fill>
      <patternFill patternType="solid">
        <fgColor rgb="00FEF3C7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E4E7EC"/>
      </left>
      <right style="thin">
        <color rgb="00E4E7EC"/>
      </right>
      <top style="thin">
        <color rgb="00E4E7EC"/>
      </top>
      <bottom style="thin">
        <color rgb="00E4E7EC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9" fillId="0" borderId="0" pivotButton="0" quotePrefix="0" xfId="0"/>
    <xf numFmtId="0" fontId="10" fillId="3" borderId="0" pivotButton="0" quotePrefix="0" xfId="0"/>
    <xf numFmtId="0" fontId="0" fillId="3" borderId="0" pivotButton="0" quotePrefix="0" xfId="0"/>
    <xf numFmtId="0" fontId="10" fillId="4" borderId="0" pivotButton="0" quotePrefix="0" xfId="0"/>
    <xf numFmtId="0" fontId="0" fillId="4" borderId="0" pivotButton="0" quotePrefix="0" xfId="0"/>
    <xf numFmtId="1" fontId="11" fillId="3" borderId="0" pivotButton="0" quotePrefix="0" xfId="0"/>
    <xf numFmtId="1" fontId="11" fillId="4" borderId="0" pivotButton="0" quotePrefix="0" xfId="0"/>
    <xf numFmtId="0" fontId="10" fillId="5" borderId="0" pivotButton="0" quotePrefix="0" xfId="0"/>
    <xf numFmtId="0" fontId="0" fillId="5" borderId="0" pivotButton="0" quotePrefix="0" xfId="0"/>
    <xf numFmtId="0" fontId="10" fillId="6" borderId="0" pivotButton="0" quotePrefix="0" xfId="0"/>
    <xf numFmtId="0" fontId="0" fillId="6" borderId="0" pivotButton="0" quotePrefix="0" xfId="0"/>
    <xf numFmtId="4" fontId="11" fillId="5" borderId="0" pivotButton="0" quotePrefix="0" xfId="0"/>
    <xf numFmtId="4" fontId="11" fillId="6" borderId="0" pivotButton="0" quotePrefix="0" xfId="0"/>
    <xf numFmtId="0" fontId="6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7" fillId="2" borderId="0" applyAlignment="1" pivotButton="0" quotePrefix="0" xfId="0">
      <alignment horizontal="center" vertical="center"/>
    </xf>
    <xf numFmtId="164" fontId="0" fillId="0" borderId="1" pivotButton="0" quotePrefix="0" xfId="0"/>
    <xf numFmtId="0" fontId="0" fillId="0" borderId="1" pivotButton="0" quotePrefix="0" xfId="0"/>
    <xf numFmtId="4" fontId="0" fillId="0" borderId="1" pivotButton="0" quotePrefix="0" xfId="0"/>
    <xf numFmtId="0" fontId="8" fillId="0" borderId="0" pivotButton="0" quotePrefix="0" xfId="0"/>
    <xf numFmtId="4" fontId="8" fillId="0" borderId="0" pivotButton="0" quotePrefix="0" xfId="0"/>
  </cellXfs>
  <cellStyles count="1">
    <cellStyle name="Normal" xfId="0" builtinId="0" hidden="0"/>
  </cellStyles>
  <dxfs count="1">
    <dxf>
      <font>
        <b val="1"/>
        <color rgb="00991B1B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8" customWidth="1" min="3" max="3"/>
    <col width="4" customWidth="1" min="4" max="4"/>
    <col width="30" customWidth="1" min="5" max="5"/>
    <col width="18" customWidth="1" min="6" max="6"/>
    <col width="4" customWidth="1" min="7" max="7"/>
  </cols>
  <sheetData>
    <row r="2">
      <c r="B2" s="1" t="inlineStr">
        <is>
          <t>💼 FREELANCER DASHBOARD</t>
        </is>
      </c>
    </row>
    <row r="3">
      <c r="B3" s="2" t="inlineStr">
        <is>
          <t>Auto — wag i-edit</t>
        </is>
      </c>
    </row>
    <row r="5">
      <c r="B5" s="3" t="inlineStr">
        <is>
          <t>FOLLOW-UPS DUE (late na)</t>
        </is>
      </c>
      <c r="C5" s="4" t="n"/>
      <c r="E5" s="5" t="inlineStr">
        <is>
          <t>ACTIVE PIPELINE</t>
        </is>
      </c>
      <c r="F5" s="6" t="n"/>
    </row>
    <row r="6">
      <c r="B6" s="7">
        <f>COUNTIF(PIPELINE!G2:G9,"🔴 LATE")</f>
        <v/>
      </c>
      <c r="C6" s="4" t="n"/>
      <c r="E6" s="8">
        <f>COUNTIFS(PIPELINE!E2:E9,"Applied")+COUNTIFS(PIPELINE!E2:E9,"Followed up")+COUNTIFS(PIPELINE!E2:E9,"Interview")</f>
        <v/>
      </c>
      <c r="F6" s="6" t="n"/>
    </row>
    <row r="8">
      <c r="B8" s="9" t="inlineStr">
        <is>
          <t>UNPAID INVOICES (₱)</t>
        </is>
      </c>
      <c r="C8" s="10" t="n"/>
      <c r="E8" s="11" t="inlineStr">
        <is>
          <t>PAID YTD (₱)</t>
        </is>
      </c>
      <c r="F8" s="12" t="n"/>
    </row>
    <row r="9">
      <c r="B9" s="13">
        <f>SUMIF('INVOICE LOG'!D2:D9,"Pending",'INVOICE LOG'!C2:C9)+SUMIF('INVOICE LOG'!D2:D9,"Overdue",'INVOICE LOG'!C2:C9)</f>
        <v/>
      </c>
      <c r="C9" s="10" t="n"/>
      <c r="E9" s="14">
        <f>SUMIF('INVOICE LOG'!D2:D9,"Paid",'INVOICE LOG'!C2:C9)</f>
        <v/>
      </c>
      <c r="F9" s="12" t="n"/>
    </row>
    <row r="11">
      <c r="B11" s="5" t="inlineStr">
        <is>
          <t>ACTIVE CLIENTS</t>
        </is>
      </c>
      <c r="C11" s="6" t="n"/>
      <c r="E11" s="9" t="inlineStr">
        <is>
          <t>EST. TAX YTD (best option)</t>
        </is>
      </c>
      <c r="F11" s="10" t="n"/>
    </row>
    <row r="12">
      <c r="B12" s="8">
        <f>COUNTIF(CLIENTS!F2:F9,"Active")</f>
        <v/>
      </c>
      <c r="C12" s="6" t="n"/>
      <c r="E12" s="13">
        <f>MIN('TAX ESTIMATOR'!D7,'TAX ESTIMATOR'!E7)</f>
        <v/>
      </c>
      <c r="F12" s="10" t="n"/>
    </row>
    <row r="15">
      <c r="B15" s="15" t="inlineStr">
        <is>
          <t>DEMO VERSION — limited rows.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FREELANCERKITPH — Buong Sistema ng Solo Freelancer</t>
        </is>
      </c>
    </row>
    <row r="3">
      <c r="B3" s="16" t="inlineStr">
        <is>
          <t>Clients · Pipeline · Rate sheet · Invoices · Tax — sa isang Excel/Google Sheets file.</t>
        </is>
      </c>
    </row>
    <row r="4">
      <c r="B4" t="inlineStr"/>
    </row>
    <row r="5">
      <c r="B5" s="17" t="inlineStr">
        <is>
          <t>PAANO GAMITIN:</t>
        </is>
      </c>
    </row>
    <row r="6">
      <c r="B6" s="18" t="inlineStr">
        <is>
          <t>1. PIPELINE — i-log ang bawat application (job o client pitch). May overdue alert ang follow-up.</t>
        </is>
      </c>
    </row>
    <row r="7">
      <c r="B7" s="18" t="inlineStr">
        <is>
          <t>2. CLIENTS — ang mga confirmed. Ito na ang listahan mo ng SINO ang bayaran/billan.</t>
        </is>
      </c>
    </row>
    <row r="8">
      <c r="B8" s="18" t="inlineStr">
        <is>
          <t>3. RATE SHEET — i-set ang hourly rate mo (galing RateCalcPH!), lista ng services, auto presyo.</t>
        </is>
      </c>
    </row>
    <row r="9">
      <c r="B9" s="18" t="inlineStr">
        <is>
          <t>4. INVOICE LOG — bawat invoice: amount, status, aging. Ang unpaid ay pumapula.</t>
        </is>
      </c>
    </row>
    <row r="10">
      <c r="B10" s="18" t="inlineStr">
        <is>
          <t>5. TAX ESTIMATOR — kada quarter: gross, expenses → 8% vs graduated auto-compare.</t>
        </is>
      </c>
    </row>
    <row r="11">
      <c r="B11" s="18" t="inlineStr">
        <is>
          <t>6. DASHBOARD — lahat ng totals: follow-ups due, unpaid invoices, YTD gross, est. tax.</t>
        </is>
      </c>
    </row>
    <row r="12">
      <c r="B12" t="inlineStr"/>
    </row>
    <row r="13">
      <c r="B13" s="17" t="inlineStr">
        <is>
          <t>MGA RULE:</t>
        </is>
      </c>
    </row>
    <row r="14">
      <c r="B14" s="18" t="inlineStr">
        <is>
          <t>• Wag i-edit ang grey formula cells.</t>
        </is>
      </c>
    </row>
    <row r="15">
      <c r="B15" s="18" t="inlineStr">
        <is>
          <t>• Ang dating formats ay yyyy-mm-dd (hal. 2026-08-22).</t>
        </is>
      </c>
    </row>
    <row r="16">
      <c r="B16" s="18" t="inlineStr">
        <is>
          <t>• Gumagana sa Excel at Google Sheets.</t>
        </is>
      </c>
    </row>
    <row r="17">
      <c r="B17" t="inlineStr"/>
    </row>
    <row r="18">
      <c r="B18" s="19" t="inlineStr">
        <is>
          <t>FreelancerKitPH v1.0 · 2026-08-22 · Kasama ng Closer (makakuha) + RateCalcPH (magpresyo) + InvoicePH (mag-bill)</t>
        </is>
      </c>
    </row>
    <row r="20">
      <c r="B20" s="15" t="inlineStr">
        <is>
          <t>*** DEMO VERSION — limited rows. Full: 200 rows per sheet. ***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24" customWidth="1" min="3" max="3"/>
    <col width="14" customWidth="1" min="4" max="4"/>
    <col width="14" customWidth="1" min="5" max="5"/>
    <col width="13" customWidth="1" min="6" max="6"/>
    <col width="14" customWidth="1" min="7" max="7"/>
    <col width="26" customWidth="1" min="8" max="8"/>
  </cols>
  <sheetData>
    <row r="1">
      <c r="A1" s="20" t="inlineStr">
        <is>
          <t>Date</t>
        </is>
      </c>
      <c r="B1" s="20" t="inlineStr">
        <is>
          <t>Company / Client</t>
        </is>
      </c>
      <c r="C1" s="20" t="inlineStr">
        <is>
          <t>Role / Project</t>
        </is>
      </c>
      <c r="D1" s="20" t="inlineStr">
        <is>
          <t>Source</t>
        </is>
      </c>
      <c r="E1" s="20" t="inlineStr">
        <is>
          <t>Stage</t>
        </is>
      </c>
      <c r="F1" s="20" t="inlineStr">
        <is>
          <t>Follow-up Due</t>
        </is>
      </c>
      <c r="G1" s="20" t="inlineStr">
        <is>
          <t>Status</t>
        </is>
      </c>
      <c r="H1" s="20" t="inlineStr">
        <is>
          <t>Notes</t>
        </is>
      </c>
    </row>
    <row r="2">
      <c r="A2" s="21" t="n">
        <v>46256</v>
      </c>
      <c r="B2" s="22" t="inlineStr">
        <is>
          <t>Acme Corp</t>
        </is>
      </c>
      <c r="C2" s="22" t="inlineStr">
        <is>
          <t>Jr Web Dev</t>
        </is>
      </c>
      <c r="D2" s="22" t="inlineStr">
        <is>
          <t>JobStreet</t>
        </is>
      </c>
      <c r="E2" s="22" t="inlineStr">
        <is>
          <t>Applied</t>
        </is>
      </c>
      <c r="F2" s="21" t="n">
        <v>46259</v>
      </c>
      <c r="G2" s="22">
        <f>IF(E2="","",IF(OR(E2="Offer",E2="Rejected"),"—",IF(F2="","",IF(F2&lt;TODAY(),"🔴 LATE","🕒 bantay"))))</f>
        <v/>
      </c>
      <c r="H2" s="22" t="inlineStr">
        <is>
          <t>Day-3 follow-up ready</t>
        </is>
      </c>
    </row>
    <row r="3">
      <c r="A3" s="21" t="n"/>
      <c r="B3" s="22" t="n"/>
      <c r="C3" s="22" t="n"/>
      <c r="D3" s="22" t="n"/>
      <c r="E3" s="22" t="n"/>
      <c r="F3" s="21" t="n"/>
      <c r="G3" s="22">
        <f>IF(E3="","",IF(OR(E3="Offer",E3="Rejected"),"—",IF(F3="","",IF(F3&lt;TODAY(),"🔴 LATE","🕒 bantay"))))</f>
        <v/>
      </c>
      <c r="H3" s="22" t="n"/>
    </row>
    <row r="4">
      <c r="A4" s="21" t="n"/>
      <c r="B4" s="22" t="n"/>
      <c r="C4" s="22" t="n"/>
      <c r="D4" s="22" t="n"/>
      <c r="E4" s="22" t="n"/>
      <c r="F4" s="21" t="n"/>
      <c r="G4" s="22">
        <f>IF(E4="","",IF(OR(E4="Offer",E4="Rejected"),"—",IF(F4="","",IF(F4&lt;TODAY(),"🔴 LATE","🕒 bantay"))))</f>
        <v/>
      </c>
      <c r="H4" s="22" t="n"/>
    </row>
    <row r="5">
      <c r="A5" s="21" t="n"/>
      <c r="B5" s="22" t="n"/>
      <c r="C5" s="22" t="n"/>
      <c r="D5" s="22" t="n"/>
      <c r="E5" s="22" t="n"/>
      <c r="F5" s="21" t="n"/>
      <c r="G5" s="22">
        <f>IF(E5="","",IF(OR(E5="Offer",E5="Rejected"),"—",IF(F5="","",IF(F5&lt;TODAY(),"🔴 LATE","🕒 bantay"))))</f>
        <v/>
      </c>
      <c r="H5" s="22" t="n"/>
    </row>
    <row r="6">
      <c r="A6" s="21" t="n"/>
      <c r="B6" s="22" t="n"/>
      <c r="C6" s="22" t="n"/>
      <c r="D6" s="22" t="n"/>
      <c r="E6" s="22" t="n"/>
      <c r="F6" s="21" t="n"/>
      <c r="G6" s="22">
        <f>IF(E6="","",IF(OR(E6="Offer",E6="Rejected"),"—",IF(F6="","",IF(F6&lt;TODAY(),"🔴 LATE","🕒 bantay"))))</f>
        <v/>
      </c>
      <c r="H6" s="22" t="n"/>
    </row>
    <row r="7">
      <c r="A7" s="21" t="n"/>
      <c r="B7" s="22" t="n"/>
      <c r="C7" s="22" t="n"/>
      <c r="D7" s="22" t="n"/>
      <c r="E7" s="22" t="n"/>
      <c r="F7" s="21" t="n"/>
      <c r="G7" s="22">
        <f>IF(E7="","",IF(OR(E7="Offer",E7="Rejected"),"—",IF(F7="","",IF(F7&lt;TODAY(),"🔴 LATE","🕒 bantay"))))</f>
        <v/>
      </c>
      <c r="H7" s="22" t="n"/>
    </row>
    <row r="8">
      <c r="A8" s="21" t="n"/>
      <c r="B8" s="22" t="n"/>
      <c r="C8" s="22" t="n"/>
      <c r="D8" s="22" t="n"/>
      <c r="E8" s="22" t="n"/>
      <c r="F8" s="21" t="n"/>
      <c r="G8" s="22">
        <f>IF(E8="","",IF(OR(E8="Offer",E8="Rejected"),"—",IF(F8="","",IF(F8&lt;TODAY(),"🔴 LATE","🕒 bantay"))))</f>
        <v/>
      </c>
      <c r="H8" s="22" t="n"/>
    </row>
    <row r="9">
      <c r="A9" s="21" t="n"/>
      <c r="B9" s="22" t="n"/>
      <c r="C9" s="22" t="n"/>
      <c r="D9" s="22" t="n"/>
      <c r="E9" s="22" t="n"/>
      <c r="F9" s="21" t="n"/>
      <c r="G9" s="22">
        <f>IF(E9="","",IF(OR(E9="Offer",E9="Rejected"),"—",IF(F9="","",IF(F9&lt;TODAY(),"🔴 LATE","🕒 bantay"))))</f>
        <v/>
      </c>
      <c r="H9" s="22" t="n"/>
    </row>
  </sheetData>
  <autoFilter ref="A1:H9"/>
  <conditionalFormatting sqref="G2:G9">
    <cfRule type="expression" priority="1" dxfId="0">
      <formula>$G2="🔴 LATE"</formula>
    </cfRule>
  </conditionalFormatting>
  <dataValidations count="1">
    <dataValidation sqref="E2:E9" showDropDown="0" showInputMessage="0" showErrorMessage="0" allowBlank="1" type="list">
      <formula1>"Researching,Applied,Followed up,Interview,Offer,Rejected"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14" customWidth="1" min="3" max="3"/>
    <col width="11" customWidth="1" min="4" max="4"/>
    <col width="15" customWidth="1" min="5" max="5"/>
    <col width="12" customWidth="1" min="6" max="6"/>
    <col width="12" customWidth="1" min="7" max="7"/>
    <col width="12" customWidth="1" min="8" max="8"/>
  </cols>
  <sheetData>
    <row r="1">
      <c r="A1" s="20" t="inlineStr">
        <is>
          <t>Client</t>
        </is>
      </c>
      <c r="B1" s="20" t="inlineStr">
        <is>
          <t>Company</t>
        </is>
      </c>
      <c r="C1" s="20" t="inlineStr">
        <is>
          <t>Type</t>
        </is>
      </c>
      <c r="D1" s="20" t="inlineStr">
        <is>
          <t>Rate (₱/hr)</t>
        </is>
      </c>
      <c r="E1" s="20" t="inlineStr">
        <is>
          <t>Total Billed (₱)</t>
        </is>
      </c>
      <c r="F1" s="20" t="inlineStr">
        <is>
          <t>Status</t>
        </is>
      </c>
      <c r="G1" s="20" t="inlineStr">
        <is>
          <t>Last Contact</t>
        </is>
      </c>
      <c r="H1" s="20" t="inlineStr">
        <is>
          <t>Next Touch</t>
        </is>
      </c>
    </row>
    <row r="2">
      <c r="A2" s="22" t="inlineStr">
        <is>
          <t>Maria Santos</t>
        </is>
      </c>
      <c r="B2" s="22" t="inlineStr">
        <is>
          <t>Acme Corp</t>
        </is>
      </c>
      <c r="C2" s="22" t="inlineStr">
        <is>
          <t>Retainer</t>
        </is>
      </c>
      <c r="D2" s="23" t="n">
        <v>500</v>
      </c>
      <c r="E2" s="23">
        <f>IF(B2="","",SUMIF('INVOICE LOG'!B:B,B2,'INVOICE LOG'!C:C))</f>
        <v/>
      </c>
      <c r="F2" s="22" t="n"/>
      <c r="G2" s="21" t="n"/>
      <c r="H2" s="21" t="n"/>
    </row>
    <row r="3">
      <c r="A3" s="22" t="inlineStr">
        <is>
          <t>John Bautista</t>
        </is>
      </c>
      <c r="B3" s="22" t="inlineStr">
        <is>
          <t>Beta LLC</t>
        </is>
      </c>
      <c r="C3" s="22" t="inlineStr">
        <is>
          <t>Project</t>
        </is>
      </c>
      <c r="D3" s="23" t="n">
        <v>450</v>
      </c>
      <c r="E3" s="23">
        <f>IF(B3="","",SUMIF('INVOICE LOG'!B:B,B3,'INVOICE LOG'!C:C))</f>
        <v/>
      </c>
      <c r="F3" s="22" t="n"/>
      <c r="G3" s="21" t="n"/>
      <c r="H3" s="21" t="n"/>
    </row>
    <row r="4">
      <c r="A4" s="22" t="n"/>
      <c r="B4" s="22" t="n"/>
      <c r="C4" s="22" t="n"/>
      <c r="D4" s="23" t="n"/>
      <c r="E4" s="23">
        <f>IF(B4="","",SUMIF('INVOICE LOG'!B:B,B4,'INVOICE LOG'!C:C))</f>
        <v/>
      </c>
      <c r="F4" s="22" t="n"/>
      <c r="G4" s="21" t="n"/>
      <c r="H4" s="21" t="n"/>
    </row>
    <row r="5">
      <c r="A5" s="22" t="n"/>
      <c r="B5" s="22" t="n"/>
      <c r="C5" s="22" t="n"/>
      <c r="D5" s="23" t="n"/>
      <c r="E5" s="23">
        <f>IF(B5="","",SUMIF('INVOICE LOG'!B:B,B5,'INVOICE LOG'!C:C))</f>
        <v/>
      </c>
      <c r="F5" s="22" t="n"/>
      <c r="G5" s="21" t="n"/>
      <c r="H5" s="21" t="n"/>
    </row>
    <row r="6">
      <c r="A6" s="22" t="n"/>
      <c r="B6" s="22" t="n"/>
      <c r="C6" s="22" t="n"/>
      <c r="D6" s="23" t="n"/>
      <c r="E6" s="23">
        <f>IF(B6="","",SUMIF('INVOICE LOG'!B:B,B6,'INVOICE LOG'!C:C))</f>
        <v/>
      </c>
      <c r="F6" s="22" t="n"/>
      <c r="G6" s="21" t="n"/>
      <c r="H6" s="21" t="n"/>
    </row>
    <row r="7">
      <c r="A7" s="22" t="n"/>
      <c r="B7" s="22" t="n"/>
      <c r="C7" s="22" t="n"/>
      <c r="D7" s="23" t="n"/>
      <c r="E7" s="23">
        <f>IF(B7="","",SUMIF('INVOICE LOG'!B:B,B7,'INVOICE LOG'!C:C))</f>
        <v/>
      </c>
      <c r="F7" s="22" t="n"/>
      <c r="G7" s="21" t="n"/>
      <c r="H7" s="21" t="n"/>
    </row>
    <row r="8">
      <c r="A8" s="22" t="n"/>
      <c r="B8" s="22" t="n"/>
      <c r="C8" s="22" t="n"/>
      <c r="D8" s="23" t="n"/>
      <c r="E8" s="23">
        <f>IF(B8="","",SUMIF('INVOICE LOG'!B:B,B8,'INVOICE LOG'!C:C))</f>
        <v/>
      </c>
      <c r="F8" s="22" t="n"/>
      <c r="G8" s="21" t="n"/>
      <c r="H8" s="21" t="n"/>
    </row>
    <row r="9">
      <c r="A9" s="22" t="n"/>
      <c r="B9" s="22" t="n"/>
      <c r="C9" s="22" t="n"/>
      <c r="D9" s="23" t="n"/>
      <c r="E9" s="23">
        <f>IF(B9="","",SUMIF('INVOICE LOG'!B:B,B9,'INVOICE LOG'!C:C))</f>
        <v/>
      </c>
      <c r="F9" s="22" t="n"/>
      <c r="G9" s="21" t="n"/>
      <c r="H9" s="21" t="n"/>
    </row>
  </sheetData>
  <autoFilter ref="A1:H9"/>
  <dataValidations count="1">
    <dataValidation sqref="F2:F9" showDropDown="0" showInputMessage="0" showErrorMessage="0" allowBlank="1" type="list">
      <formula1>"Active,Slow,Dormant,Prospect"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16" customWidth="1" min="4" max="4"/>
    <col width="16" customWidth="1" min="5" max="5"/>
  </cols>
  <sheetData>
    <row r="1">
      <c r="A1" s="20" t="inlineStr">
        <is>
          <t>Service / Deliverable</t>
        </is>
      </c>
      <c r="B1" s="20" t="inlineStr">
        <is>
          <t>Est. Hours</t>
        </is>
      </c>
      <c r="C1" s="20" t="inlineStr">
        <is>
          <t>Hourly Rate (₱)</t>
        </is>
      </c>
      <c r="D1" s="20" t="inlineStr">
        <is>
          <t>Suggested Price (₱)</t>
        </is>
      </c>
      <c r="E1" s="20" t="inlineStr">
        <is>
          <t>Min Acceptable (₱)</t>
        </is>
      </c>
    </row>
    <row r="2">
      <c r="A2" s="22" t="inlineStr">
        <is>
          <t>Website build (WordPress)</t>
        </is>
      </c>
      <c r="B2" s="22" t="n">
        <v>20</v>
      </c>
      <c r="C2" s="23" t="n">
        <v>500</v>
      </c>
      <c r="D2" s="23">
        <f>IF(OR(A2="",B2=""),"",$C$2*B2)</f>
        <v/>
      </c>
      <c r="E2" s="23">
        <f>IF(OR(A2="",B2=""),"",$C$2*B2*0.8)</f>
        <v/>
      </c>
    </row>
    <row r="3">
      <c r="A3" s="22" t="inlineStr">
        <is>
          <t>Landing page</t>
        </is>
      </c>
      <c r="B3" s="22" t="n">
        <v>8</v>
      </c>
      <c r="C3" s="23" t="n"/>
      <c r="D3" s="23">
        <f>IF(OR(A3="",B3=""),"",$C$2*B3)</f>
        <v/>
      </c>
      <c r="E3" s="23">
        <f>IF(OR(A3="",B3=""),"",$C$2*B3*0.8)</f>
        <v/>
      </c>
    </row>
    <row r="4">
      <c r="A4" s="22" t="inlineStr">
        <is>
          <t>Monthly maintenance</t>
        </is>
      </c>
      <c r="B4" s="22" t="n">
        <v>4</v>
      </c>
      <c r="C4" s="23" t="n"/>
      <c r="D4" s="23">
        <f>IF(OR(A4="",B4=""),"",$C$2*B4)</f>
        <v/>
      </c>
      <c r="E4" s="23">
        <f>IF(OR(A4="",B4=""),"",$C$2*B4*0.8)</f>
        <v/>
      </c>
    </row>
    <row r="5">
      <c r="A5" s="22" t="n"/>
      <c r="B5" s="22" t="n"/>
      <c r="C5" s="23" t="n"/>
      <c r="D5" s="23">
        <f>IF(OR(A5="",B5=""),"",$C$2*B5)</f>
        <v/>
      </c>
      <c r="E5" s="23">
        <f>IF(OR(A5="",B5=""),"",$C$2*B5*0.8)</f>
        <v/>
      </c>
    </row>
    <row r="6">
      <c r="A6" s="22" t="n"/>
      <c r="B6" s="22" t="n"/>
      <c r="C6" s="23" t="n"/>
      <c r="D6" s="23">
        <f>IF(OR(A6="",B6=""),"",$C$2*B6)</f>
        <v/>
      </c>
      <c r="E6" s="23">
        <f>IF(OR(A6="",B6=""),"",$C$2*B6*0.8)</f>
        <v/>
      </c>
    </row>
    <row r="7">
      <c r="A7" s="22" t="n"/>
      <c r="B7" s="22" t="n"/>
      <c r="C7" s="23" t="n"/>
      <c r="D7" s="23">
        <f>IF(OR(A7="",B7=""),"",$C$2*B7)</f>
        <v/>
      </c>
      <c r="E7" s="23">
        <f>IF(OR(A7="",B7=""),"",$C$2*B7*0.8)</f>
        <v/>
      </c>
    </row>
    <row r="8">
      <c r="A8" s="22" t="n"/>
      <c r="B8" s="22" t="n"/>
      <c r="C8" s="23" t="n"/>
      <c r="D8" s="23">
        <f>IF(OR(A8="",B8=""),"",$C$2*B8)</f>
        <v/>
      </c>
      <c r="E8" s="23">
        <f>IF(OR(A8="",B8=""),"",$C$2*B8*0.8)</f>
        <v/>
      </c>
    </row>
    <row r="9">
      <c r="A9" s="22" t="n"/>
      <c r="B9" s="22" t="n"/>
      <c r="C9" s="23" t="n"/>
      <c r="D9" s="23">
        <f>IF(OR(A9="",B9=""),"",$C$2*B9)</f>
        <v/>
      </c>
      <c r="E9" s="23">
        <f>IF(OR(A9="",B9=""),"",$C$2*B9*0.8)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12" customWidth="1" min="4" max="4"/>
    <col width="12" customWidth="1" min="5" max="5"/>
    <col width="10" customWidth="1" min="6" max="6"/>
    <col width="13" customWidth="1" min="7" max="7"/>
  </cols>
  <sheetData>
    <row r="1">
      <c r="A1" s="20" t="inlineStr">
        <is>
          <t>Date</t>
        </is>
      </c>
      <c r="B1" s="20" t="inlineStr">
        <is>
          <t>Client</t>
        </is>
      </c>
      <c r="C1" s="20" t="inlineStr">
        <is>
          <t>Amount (₱)</t>
        </is>
      </c>
      <c r="D1" s="20" t="inlineStr">
        <is>
          <t>Status</t>
        </is>
      </c>
      <c r="E1" s="20" t="inlineStr">
        <is>
          <t>Paid Date</t>
        </is>
      </c>
      <c r="F1" s="20" t="inlineStr">
        <is>
          <t>Age (days)</t>
        </is>
      </c>
      <c r="G1" s="20" t="inlineStr">
        <is>
          <t>Flag</t>
        </is>
      </c>
    </row>
    <row r="2">
      <c r="A2" s="21" t="n">
        <v>46256</v>
      </c>
      <c r="B2" s="22" t="inlineStr">
        <is>
          <t>Acme Corp</t>
        </is>
      </c>
      <c r="C2" s="23" t="n">
        <v>12000</v>
      </c>
      <c r="D2" s="22" t="inlineStr">
        <is>
          <t>Pending</t>
        </is>
      </c>
      <c r="E2" s="21" t="n"/>
      <c r="F2" s="22">
        <f>IF(C2="","",IF(E2&lt;&gt;"",E2-A2,TODAY()-A2))</f>
        <v/>
      </c>
      <c r="G2" s="22">
        <f>IF(C2="","",IF(D2="Paid","✅",IF(F2&gt;30,"🔴 30+ DAYS","🕒 ok")))</f>
        <v/>
      </c>
    </row>
    <row r="3">
      <c r="A3" s="21" t="n">
        <v>46235</v>
      </c>
      <c r="B3" s="22" t="inlineStr">
        <is>
          <t>Beta LLC</t>
        </is>
      </c>
      <c r="C3" s="23" t="n">
        <v>8000</v>
      </c>
      <c r="D3" s="22" t="inlineStr">
        <is>
          <t>Paid</t>
        </is>
      </c>
      <c r="E3" s="21" t="n">
        <v>46256</v>
      </c>
      <c r="F3" s="22">
        <f>IF(C3="","",IF(E3&lt;&gt;"",E3-A3,TODAY()-A3))</f>
        <v/>
      </c>
      <c r="G3" s="22">
        <f>IF(C3="","",IF(D3="Paid","✅",IF(F3&gt;30,"🔴 30+ DAYS","🕒 ok")))</f>
        <v/>
      </c>
    </row>
    <row r="4">
      <c r="A4" s="21" t="n"/>
      <c r="B4" s="22" t="n"/>
      <c r="C4" s="23" t="n"/>
      <c r="D4" s="22" t="n"/>
      <c r="E4" s="21" t="n"/>
      <c r="F4" s="22">
        <f>IF(C4="","",IF(E4&lt;&gt;"",E4-A4,TODAY()-A4))</f>
        <v/>
      </c>
      <c r="G4" s="22">
        <f>IF(C4="","",IF(D4="Paid","✅",IF(F4&gt;30,"🔴 30+ DAYS","🕒 ok")))</f>
        <v/>
      </c>
    </row>
    <row r="5">
      <c r="A5" s="21" t="n"/>
      <c r="B5" s="22" t="n"/>
      <c r="C5" s="23" t="n"/>
      <c r="D5" s="22" t="n"/>
      <c r="E5" s="21" t="n"/>
      <c r="F5" s="22">
        <f>IF(C5="","",IF(E5&lt;&gt;"",E5-A5,TODAY()-A5))</f>
        <v/>
      </c>
      <c r="G5" s="22">
        <f>IF(C5="","",IF(D5="Paid","✅",IF(F5&gt;30,"🔴 30+ DAYS","🕒 ok")))</f>
        <v/>
      </c>
    </row>
    <row r="6">
      <c r="A6" s="21" t="n"/>
      <c r="B6" s="22" t="n"/>
      <c r="C6" s="23" t="n"/>
      <c r="D6" s="22" t="n"/>
      <c r="E6" s="21" t="n"/>
      <c r="F6" s="22">
        <f>IF(C6="","",IF(E6&lt;&gt;"",E6-A6,TODAY()-A6))</f>
        <v/>
      </c>
      <c r="G6" s="22">
        <f>IF(C6="","",IF(D6="Paid","✅",IF(F6&gt;30,"🔴 30+ DAYS","🕒 ok")))</f>
        <v/>
      </c>
    </row>
    <row r="7">
      <c r="A7" s="21" t="n"/>
      <c r="B7" s="22" t="n"/>
      <c r="C7" s="23" t="n"/>
      <c r="D7" s="22" t="n"/>
      <c r="E7" s="21" t="n"/>
      <c r="F7" s="22">
        <f>IF(C7="","",IF(E7&lt;&gt;"",E7-A7,TODAY()-A7))</f>
        <v/>
      </c>
      <c r="G7" s="22">
        <f>IF(C7="","",IF(D7="Paid","✅",IF(F7&gt;30,"🔴 30+ DAYS","🕒 ok")))</f>
        <v/>
      </c>
    </row>
    <row r="8">
      <c r="A8" s="21" t="n"/>
      <c r="B8" s="22" t="n"/>
      <c r="C8" s="23" t="n"/>
      <c r="D8" s="22" t="n"/>
      <c r="E8" s="21" t="n"/>
      <c r="F8" s="22">
        <f>IF(C8="","",IF(E8&lt;&gt;"",E8-A8,TODAY()-A8))</f>
        <v/>
      </c>
      <c r="G8" s="22">
        <f>IF(C8="","",IF(D8="Paid","✅",IF(F8&gt;30,"🔴 30+ DAYS","🕒 ok")))</f>
        <v/>
      </c>
    </row>
    <row r="9">
      <c r="A9" s="21" t="n"/>
      <c r="B9" s="22" t="n"/>
      <c r="C9" s="23" t="n"/>
      <c r="D9" s="22" t="n"/>
      <c r="E9" s="21" t="n"/>
      <c r="F9" s="22">
        <f>IF(C9="","",IF(E9&lt;&gt;"",E9-A9,TODAY()-A9))</f>
        <v/>
      </c>
      <c r="G9" s="22">
        <f>IF(C9="","",IF(D9="Paid","✅",IF(F9&gt;30,"🔴 30+ DAYS","🕒 ok")))</f>
        <v/>
      </c>
    </row>
  </sheetData>
  <autoFilter ref="A1:G9"/>
  <conditionalFormatting sqref="G2:G9">
    <cfRule type="expression" priority="1" dxfId="0">
      <formula>$G2="🔴 30+ DAYS"</formula>
    </cfRule>
  </conditionalFormatting>
  <dataValidations count="1">
    <dataValidation sqref="D2:D9" showDropDown="0" showInputMessage="0" showErrorMessage="0" allowBlank="1" type="list">
      <formula1>"Draft,Sent,Paid,Pending,Overdue"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5" customWidth="1" min="4" max="4"/>
    <col width="17" customWidth="1" min="5" max="5"/>
    <col width="13" customWidth="1" min="6" max="6"/>
    <col width="14" customWidth="1" min="7" max="7"/>
  </cols>
  <sheetData>
    <row r="1">
      <c r="A1" s="20" t="inlineStr">
        <is>
          <t>Quarter</t>
        </is>
      </c>
      <c r="B1" s="20" t="inlineStr">
        <is>
          <t>Gross (₱)</t>
        </is>
      </c>
      <c r="C1" s="20" t="inlineStr">
        <is>
          <t>Expenses (₱)</t>
        </is>
      </c>
      <c r="D1" s="20" t="inlineStr">
        <is>
          <t>8% option (₱)</t>
        </is>
      </c>
      <c r="E1" s="20" t="inlineStr">
        <is>
          <t>Graduated+OSD (₱)</t>
        </is>
      </c>
      <c r="F1" s="20" t="inlineStr">
        <is>
          <t>Savings (₱)</t>
        </is>
      </c>
      <c r="G1" s="20" t="inlineStr">
        <is>
          <t>Winner</t>
        </is>
      </c>
    </row>
    <row r="2">
      <c r="A2" s="22" t="inlineStr">
        <is>
          <t>Q1</t>
        </is>
      </c>
      <c r="B2" s="23" t="n"/>
      <c r="C2" s="23" t="n"/>
      <c r="D2" s="23">
        <f>IF(B2="","",MAX(0,(B2-62500))*0.08)</f>
        <v/>
      </c>
      <c r="E2" s="23">
        <f>IF(B2="","",MAX(0,B2*0.6-C2*0.6)*0+IF(B2*0.6-C2*0.6&lt;=25000,0,IF(B2*0.6-C2*0.6&lt;=40000,(B2*0.6-C2*0.6-25000)*0.15,22500+(B2*0.6-C2*0.6-40000)*0.2)))</f>
        <v/>
      </c>
      <c r="F2" s="23">
        <f>IF(D2="","",ABS(D2-E2))</f>
        <v/>
      </c>
      <c r="G2" s="22">
        <f>IF(D2="","",IF(D2&lt;E2,"8%","Graduated+OSD"))</f>
        <v/>
      </c>
    </row>
    <row r="3">
      <c r="A3" s="22" t="inlineStr">
        <is>
          <t>Q2</t>
        </is>
      </c>
      <c r="B3" s="23" t="n"/>
      <c r="C3" s="23" t="n"/>
      <c r="D3" s="23">
        <f>IF(B3="","",MAX(0,(B3-62500))*0.08)</f>
        <v/>
      </c>
      <c r="E3" s="23">
        <f>IF(B3="","",MAX(0,B3*0.6-C3*0.6)*0+IF(B3*0.6-C3*0.6&lt;=25000,0,IF(B3*0.6-C3*0.6&lt;=40000,(B3*0.6-C3*0.6-25000)*0.15,22500+(B3*0.6-C3*0.6-40000)*0.2)))</f>
        <v/>
      </c>
      <c r="F3" s="23">
        <f>IF(D3="","",ABS(D3-E3))</f>
        <v/>
      </c>
      <c r="G3" s="22">
        <f>IF(D3="","",IF(D3&lt;E3,"8%","Graduated+OSD"))</f>
        <v/>
      </c>
    </row>
    <row r="4">
      <c r="A4" s="22" t="inlineStr">
        <is>
          <t>Q3</t>
        </is>
      </c>
      <c r="B4" s="23" t="n"/>
      <c r="C4" s="23" t="n"/>
      <c r="D4" s="23">
        <f>IF(B4="","",MAX(0,(B4-62500))*0.08)</f>
        <v/>
      </c>
      <c r="E4" s="23">
        <f>IF(B4="","",MAX(0,B4*0.6-C4*0.6)*0+IF(B4*0.6-C4*0.6&lt;=25000,0,IF(B4*0.6-C4*0.6&lt;=40000,(B4*0.6-C4*0.6-25000)*0.15,22500+(B4*0.6-C4*0.6-40000)*0.2)))</f>
        <v/>
      </c>
      <c r="F4" s="23">
        <f>IF(D4="","",ABS(D4-E4))</f>
        <v/>
      </c>
      <c r="G4" s="22">
        <f>IF(D4="","",IF(D4&lt;E4,"8%","Graduated+OSD"))</f>
        <v/>
      </c>
    </row>
    <row r="5">
      <c r="A5" s="22" t="inlineStr">
        <is>
          <t>Q4</t>
        </is>
      </c>
      <c r="B5" s="23" t="n"/>
      <c r="C5" s="23" t="n"/>
      <c r="D5" s="23">
        <f>IF(B5="","",MAX(0,(B5-62500))*0.08)</f>
        <v/>
      </c>
      <c r="E5" s="23">
        <f>IF(B5="","",MAX(0,B5*0.6-C5*0.6)*0+IF(B5*0.6-C5*0.6&lt;=25000,0,IF(B5*0.6-C5*0.6&lt;=40000,(B5*0.6-C5*0.6-25000)*0.15,22500+(B5*0.6-C5*0.6-40000)*0.2)))</f>
        <v/>
      </c>
      <c r="F5" s="23">
        <f>IF(D5="","",ABS(D5-E5))</f>
        <v/>
      </c>
      <c r="G5" s="22">
        <f>IF(D5="","",IF(D5&lt;E5,"8%","Graduated+OSD"))</f>
        <v/>
      </c>
    </row>
    <row r="7">
      <c r="A7" s="24" t="inlineStr">
        <is>
          <t>TOTAL</t>
        </is>
      </c>
      <c r="B7" s="25">
        <f>SUM(B2:B5)</f>
        <v/>
      </c>
      <c r="C7" s="25">
        <f>SUM(C2:C5)</f>
        <v/>
      </c>
      <c r="D7" s="25">
        <f>SUM(D2:D5)</f>
        <v/>
      </c>
      <c r="E7" s="25">
        <f>SUM(E2:E5)</f>
        <v/>
      </c>
      <c r="F7" s="25">
        <f>SUM(F2:F5)</f>
        <v/>
      </c>
    </row>
    <row r="9">
      <c r="A9" s="19" t="inlineStr">
        <is>
          <t>Approximation lang (quarterly brackets on quarterly base, OSD 40%); para sa eksakto: TaxCalcPH.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2026-08-22T13:31:37Z</dcterms:created>
  <dcterms:modified xmlns:dcterms="http://purl.org/dc/terms/" xmlns:xsi="http://www.w3.org/2001/XMLSchema-instance" xsi:type="dcterms:W3CDTF">2026-08-22T13:31:37Z</dcterms:modified>
</cp:coreProperties>
</file>